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39a2b2d4c9342ec/Flying/N644SB/"/>
    </mc:Choice>
  </mc:AlternateContent>
  <bookViews>
    <workbookView xWindow="0" yWindow="0" windowWidth="10800" windowHeight="39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E6" i="1" s="1"/>
  <c r="E7" i="1" l="1"/>
  <c r="H9" i="1" s="1"/>
  <c r="F4" i="1"/>
  <c r="G4" i="1" s="1"/>
  <c r="F5" i="1"/>
  <c r="G5" i="1" s="1"/>
  <c r="F3" i="1"/>
  <c r="G3" i="1" s="1"/>
  <c r="F6" i="1" l="1"/>
  <c r="G6" i="1" s="1"/>
  <c r="F7" i="1" l="1"/>
  <c r="G7" i="1" s="1"/>
  <c r="H7" i="1" s="1"/>
  <c r="H10" i="1" l="1"/>
</calcChain>
</file>

<file path=xl/sharedStrings.xml><?xml version="1.0" encoding="utf-8"?>
<sst xmlns="http://schemas.openxmlformats.org/spreadsheetml/2006/main" count="26" uniqueCount="25">
  <si>
    <t>Empty Airplane</t>
  </si>
  <si>
    <t>Arm</t>
  </si>
  <si>
    <t>Crew</t>
  </si>
  <si>
    <t>Baggage (55 Max)</t>
  </si>
  <si>
    <t>Fuel (32 Gal Max)</t>
  </si>
  <si>
    <t>Weight</t>
  </si>
  <si>
    <t>Moment</t>
  </si>
  <si>
    <t>CG</t>
  </si>
  <si>
    <t>Gal</t>
  </si>
  <si>
    <t>Mean Aerodynamic Chord (%MAX) Min 20, Max 34</t>
  </si>
  <si>
    <t>Max T/O Weight (GTOW)</t>
  </si>
  <si>
    <t>GTOW</t>
  </si>
  <si>
    <t>NOTE:Gross Take Off Weight (GTOW) 1320 Pounds</t>
  </si>
  <si>
    <t>Full Fuel</t>
  </si>
  <si>
    <t>1/2 Fuel</t>
  </si>
  <si>
    <t>3/4 Fuel</t>
  </si>
  <si>
    <t>Left Tank</t>
  </si>
  <si>
    <t>Right Tank</t>
  </si>
  <si>
    <t>Total Gal</t>
  </si>
  <si>
    <t>Total Weight</t>
  </si>
  <si>
    <t>Enter fuel in each tank in Gallons:</t>
  </si>
  <si>
    <t xml:space="preserve">Loading  Schedule Chart </t>
  </si>
  <si>
    <t>N644SB(EVSS)</t>
  </si>
  <si>
    <t>%MAC</t>
  </si>
  <si>
    <t>NOTE: %MAC (Mean Aerodynamic Chord) must be between 20 &amp;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</si>
</sst>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3" applyNumberFormat="0" applyAlignment="0" applyProtection="0"/>
    <xf numFmtId="0" fontId="6" fillId="5" borderId="3" applyNumberFormat="0" applyAlignment="0" applyProtection="0"/>
  </cellStyleXfs>
  <cellXfs count="16">
    <xf numFmtId="0" fontId="0" fillId="0" borderId="0" xfId="0"/>
    <xf numFmtId="1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left" wrapText="1"/>
    </xf>
    <xf numFmtId="2" fontId="6" fillId="5" borderId="3" xfId="6" applyNumberFormat="1" applyAlignment="1">
      <alignment horizontal="left"/>
    </xf>
    <xf numFmtId="0" fontId="1" fillId="0" borderId="1" xfId="1"/>
    <xf numFmtId="2" fontId="1" fillId="0" borderId="1" xfId="1" applyNumberFormat="1"/>
    <xf numFmtId="2" fontId="1" fillId="0" borderId="1" xfId="1" applyNumberFormat="1" applyAlignment="1">
      <alignment horizontal="left"/>
    </xf>
    <xf numFmtId="0" fontId="2" fillId="0" borderId="2" xfId="2"/>
    <xf numFmtId="2" fontId="2" fillId="0" borderId="2" xfId="2" applyNumberFormat="1"/>
    <xf numFmtId="2" fontId="2" fillId="0" borderId="2" xfId="2" applyNumberFormat="1" applyAlignment="1">
      <alignment horizontal="left" wrapText="1"/>
    </xf>
    <xf numFmtId="0" fontId="3" fillId="2" borderId="0" xfId="3"/>
    <xf numFmtId="0" fontId="5" fillId="4" borderId="3" xfId="5"/>
    <xf numFmtId="2" fontId="4" fillId="3" borderId="3" xfId="4" applyNumberFormat="1" applyBorder="1"/>
    <xf numFmtId="2" fontId="3" fillId="2" borderId="0" xfId="3" applyNumberFormat="1" applyAlignment="1">
      <alignment horizontal="left"/>
    </xf>
  </cellXfs>
  <cellStyles count="7">
    <cellStyle name="Calculation" xfId="6" builtinId="22"/>
    <cellStyle name="Good" xfId="3" builtinId="26"/>
    <cellStyle name="Heading 1" xfId="1" builtinId="16"/>
    <cellStyle name="Heading 2" xfId="2" builtinId="17"/>
    <cellStyle name="Input" xfId="5" builtinId="20"/>
    <cellStyle name="Neutral" xfId="4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22" sqref="C22"/>
    </sheetView>
  </sheetViews>
  <sheetFormatPr defaultRowHeight="15" x14ac:dyDescent="0.25"/>
  <cols>
    <col min="7" max="7" width="9.140625" style="2"/>
    <col min="8" max="8" width="25.140625" style="3" customWidth="1"/>
  </cols>
  <sheetData>
    <row r="1" spans="1:8" ht="20.25" thickBot="1" x14ac:dyDescent="0.35">
      <c r="A1" s="6" t="s">
        <v>22</v>
      </c>
      <c r="C1" s="6" t="s">
        <v>21</v>
      </c>
      <c r="D1" s="6"/>
      <c r="E1" s="6"/>
      <c r="F1" s="6"/>
      <c r="G1" s="7"/>
      <c r="H1" s="8"/>
    </row>
    <row r="2" spans="1:8" ht="15.75" thickTop="1" x14ac:dyDescent="0.25">
      <c r="C2" t="s">
        <v>8</v>
      </c>
      <c r="D2" t="s">
        <v>1</v>
      </c>
      <c r="E2" t="s">
        <v>5</v>
      </c>
      <c r="F2" t="s">
        <v>6</v>
      </c>
      <c r="G2" s="2" t="s">
        <v>7</v>
      </c>
      <c r="H2" s="3" t="s">
        <v>23</v>
      </c>
    </row>
    <row r="3" spans="1:8" x14ac:dyDescent="0.25">
      <c r="A3" t="s">
        <v>0</v>
      </c>
      <c r="D3">
        <v>10.39</v>
      </c>
      <c r="E3">
        <v>750.45299999999997</v>
      </c>
      <c r="F3">
        <f>D3*E3/100</f>
        <v>77.972066699999999</v>
      </c>
      <c r="G3" s="2">
        <f>F3/E3*100</f>
        <v>10.39</v>
      </c>
    </row>
    <row r="4" spans="1:8" x14ac:dyDescent="0.25">
      <c r="A4" t="s">
        <v>2</v>
      </c>
      <c r="D4">
        <v>21.45</v>
      </c>
      <c r="E4" s="13">
        <v>360</v>
      </c>
      <c r="F4">
        <f t="shared" ref="F4:F6" si="0">D4*E4/100</f>
        <v>77.22</v>
      </c>
      <c r="G4" s="2">
        <f t="shared" ref="G4:G6" si="1">F4/E4*100</f>
        <v>21.45</v>
      </c>
    </row>
    <row r="5" spans="1:8" x14ac:dyDescent="0.25">
      <c r="A5" t="s">
        <v>3</v>
      </c>
      <c r="D5">
        <v>42.65</v>
      </c>
      <c r="E5" s="13">
        <v>1</v>
      </c>
      <c r="F5">
        <f t="shared" si="0"/>
        <v>0.42649999999999999</v>
      </c>
      <c r="G5" s="2">
        <f t="shared" si="1"/>
        <v>42.65</v>
      </c>
    </row>
    <row r="6" spans="1:8" x14ac:dyDescent="0.25">
      <c r="A6" t="s">
        <v>4</v>
      </c>
      <c r="D6">
        <v>26.75</v>
      </c>
      <c r="E6">
        <f>C14</f>
        <v>96</v>
      </c>
      <c r="F6">
        <f t="shared" si="0"/>
        <v>25.68</v>
      </c>
      <c r="G6" s="2">
        <f t="shared" si="1"/>
        <v>26.75</v>
      </c>
    </row>
    <row r="7" spans="1:8" x14ac:dyDescent="0.25">
      <c r="E7">
        <f>SUM(E3:E6)</f>
        <v>1207.453</v>
      </c>
      <c r="F7">
        <f>SUM(F3:F6)</f>
        <v>181.29856670000001</v>
      </c>
      <c r="G7" s="2">
        <f>SUM(F7/E7)*100</f>
        <v>15.01495848699701</v>
      </c>
      <c r="H7" s="15">
        <f>G7/49.2*100</f>
        <v>30.518208306904487</v>
      </c>
    </row>
    <row r="8" spans="1:8" x14ac:dyDescent="0.25">
      <c r="A8" t="s">
        <v>10</v>
      </c>
      <c r="E8" s="12">
        <v>1320</v>
      </c>
    </row>
    <row r="9" spans="1:8" x14ac:dyDescent="0.25">
      <c r="G9" s="14" t="s">
        <v>11</v>
      </c>
      <c r="H9" s="5" t="str">
        <f>IF(E7&lt;1320,"OK","Too Heavy")</f>
        <v>OK</v>
      </c>
    </row>
    <row r="10" spans="1:8" x14ac:dyDescent="0.25">
      <c r="A10" t="s">
        <v>9</v>
      </c>
      <c r="G10" s="14" t="s">
        <v>23</v>
      </c>
      <c r="H10" s="5" t="str">
        <f>IF(H7&lt;20,TRUE,IF(H7&gt;34,"Must be between 20 &amp;34","OK"))</f>
        <v>OK</v>
      </c>
    </row>
    <row r="12" spans="1:8" ht="18" thickBot="1" x14ac:dyDescent="0.35">
      <c r="A12" s="9" t="s">
        <v>20</v>
      </c>
      <c r="B12" s="9"/>
      <c r="C12" s="9"/>
      <c r="D12" s="9"/>
      <c r="E12" s="9"/>
      <c r="F12" s="9"/>
      <c r="G12" s="10"/>
      <c r="H12" s="11"/>
    </row>
    <row r="13" spans="1:8" ht="15.75" thickTop="1" x14ac:dyDescent="0.25">
      <c r="A13" t="s">
        <v>16</v>
      </c>
      <c r="B13" t="s">
        <v>17</v>
      </c>
      <c r="C13" t="s">
        <v>19</v>
      </c>
    </row>
    <row r="14" spans="1:8" x14ac:dyDescent="0.25">
      <c r="A14" s="13">
        <v>8</v>
      </c>
      <c r="B14" s="13">
        <v>8</v>
      </c>
      <c r="C14">
        <f>SUM(A14:B14)*6</f>
        <v>96</v>
      </c>
    </row>
    <row r="17" spans="1:8" x14ac:dyDescent="0.25">
      <c r="B17" t="s">
        <v>18</v>
      </c>
    </row>
    <row r="18" spans="1:8" x14ac:dyDescent="0.25">
      <c r="A18" t="s">
        <v>13</v>
      </c>
      <c r="B18">
        <v>32</v>
      </c>
    </row>
    <row r="19" spans="1:8" x14ac:dyDescent="0.25">
      <c r="A19" s="1" t="s">
        <v>15</v>
      </c>
      <c r="B19">
        <v>24</v>
      </c>
    </row>
    <row r="20" spans="1:8" x14ac:dyDescent="0.25">
      <c r="A20" t="s">
        <v>14</v>
      </c>
      <c r="B20">
        <v>16</v>
      </c>
    </row>
    <row r="22" spans="1:8" x14ac:dyDescent="0.25">
      <c r="A22" t="s">
        <v>24</v>
      </c>
    </row>
    <row r="23" spans="1:8" x14ac:dyDescent="0.25">
      <c r="A23" t="s">
        <v>12</v>
      </c>
      <c r="H23" s="4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dcterms:created xsi:type="dcterms:W3CDTF">2015-12-30T15:51:08Z</dcterms:created>
  <dcterms:modified xsi:type="dcterms:W3CDTF">2016-01-02T18:48:36Z</dcterms:modified>
</cp:coreProperties>
</file>